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70" windowHeight="11715" activeTab="3"/>
  </bookViews>
  <sheets>
    <sheet name="批发业" sheetId="1" r:id="rId1"/>
    <sheet name="零售业" sheetId="4" r:id="rId2"/>
    <sheet name="住宿业" sheetId="6" r:id="rId3"/>
    <sheet name="餐饮业" sheetId="7" r:id="rId4"/>
  </sheets>
  <calcPr calcId="144525"/>
</workbook>
</file>

<file path=xl/sharedStrings.xml><?xml version="1.0" encoding="utf-8"?>
<sst xmlns="http://schemas.openxmlformats.org/spreadsheetml/2006/main" count="117" uniqueCount="42">
  <si>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5</t>
    </r>
  </si>
  <si>
    <t>2019年12月监测的批发业企业样本情况</t>
  </si>
  <si>
    <r>
      <rPr>
        <b/>
        <sz val="14"/>
        <color theme="1"/>
        <rFont val="宋体"/>
        <charset val="134"/>
      </rPr>
      <t>地区</t>
    </r>
  </si>
  <si>
    <r>
      <rPr>
        <b/>
        <sz val="14"/>
        <color theme="1"/>
        <rFont val="宋体"/>
        <charset val="134"/>
      </rPr>
      <t>现有样本企业数量</t>
    </r>
  </si>
  <si>
    <r>
      <rPr>
        <b/>
        <sz val="14"/>
        <color theme="1"/>
        <rFont val="宋体"/>
        <charset val="134"/>
      </rPr>
      <t>已上报企业个数</t>
    </r>
  </si>
  <si>
    <r>
      <rPr>
        <b/>
        <sz val="14"/>
        <color theme="1"/>
        <rFont val="宋体"/>
        <charset val="134"/>
      </rPr>
      <t>上报企业的销售额情况</t>
    </r>
    <r>
      <rPr>
        <b/>
        <sz val="11"/>
        <color theme="1"/>
        <rFont val="宋体"/>
        <charset val="134"/>
      </rPr>
      <t>（单位：亿元）</t>
    </r>
  </si>
  <si>
    <r>
      <rPr>
        <b/>
        <sz val="14"/>
        <color theme="1"/>
        <rFont val="宋体"/>
        <charset val="134"/>
      </rPr>
      <t>上报企业的零售额情况</t>
    </r>
    <r>
      <rPr>
        <b/>
        <sz val="11"/>
        <color theme="1"/>
        <rFont val="宋体"/>
        <charset val="134"/>
      </rPr>
      <t>（单位：亿元）</t>
    </r>
  </si>
  <si>
    <r>
      <rPr>
        <b/>
        <sz val="14"/>
        <color theme="1"/>
        <rFont val="宋体"/>
        <charset val="134"/>
      </rPr>
      <t>销售额（累计）</t>
    </r>
  </si>
  <si>
    <r>
      <rPr>
        <b/>
        <sz val="14"/>
        <color theme="1"/>
        <rFont val="宋体"/>
        <charset val="134"/>
      </rPr>
      <t>占全区监测样本销售额比重</t>
    </r>
  </si>
  <si>
    <r>
      <rPr>
        <b/>
        <sz val="14"/>
        <color theme="1"/>
        <rFont val="宋体"/>
        <charset val="134"/>
      </rPr>
      <t>占本市行业销售额比重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（预计）</t>
    </r>
  </si>
  <si>
    <r>
      <rPr>
        <b/>
        <sz val="14"/>
        <color theme="1"/>
        <rFont val="宋体"/>
        <charset val="134"/>
      </rPr>
      <t>零售额（累计）</t>
    </r>
  </si>
  <si>
    <r>
      <rPr>
        <b/>
        <sz val="14"/>
        <color theme="1"/>
        <rFont val="宋体"/>
        <charset val="134"/>
      </rPr>
      <t>占全区监测样本零售额比重</t>
    </r>
  </si>
  <si>
    <r>
      <rPr>
        <b/>
        <sz val="14"/>
        <color theme="1"/>
        <rFont val="宋体"/>
        <charset val="134"/>
      </rPr>
      <t>占全区社消比重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（预计）</t>
    </r>
  </si>
  <si>
    <r>
      <rPr>
        <b/>
        <sz val="14"/>
        <color theme="1"/>
        <rFont val="宋体"/>
        <charset val="134"/>
      </rPr>
      <t>全区</t>
    </r>
  </si>
  <si>
    <r>
      <rPr>
        <sz val="14"/>
        <rFont val="宋体"/>
        <charset val="134"/>
      </rPr>
      <t>南宁市</t>
    </r>
  </si>
  <si>
    <r>
      <rPr>
        <sz val="14"/>
        <rFont val="宋体"/>
        <charset val="134"/>
      </rPr>
      <t>柳州市</t>
    </r>
  </si>
  <si>
    <r>
      <rPr>
        <sz val="14"/>
        <rFont val="宋体"/>
        <charset val="134"/>
      </rPr>
      <t>桂林市</t>
    </r>
  </si>
  <si>
    <r>
      <rPr>
        <sz val="14"/>
        <rFont val="宋体"/>
        <charset val="134"/>
      </rPr>
      <t>梧州市</t>
    </r>
  </si>
  <si>
    <r>
      <rPr>
        <sz val="14"/>
        <color theme="1"/>
        <rFont val="宋体"/>
        <charset val="134"/>
      </rPr>
      <t>北海市</t>
    </r>
  </si>
  <si>
    <r>
      <rPr>
        <sz val="14"/>
        <rFont val="宋体"/>
        <charset val="134"/>
      </rPr>
      <t>防城港市</t>
    </r>
  </si>
  <si>
    <r>
      <rPr>
        <sz val="14"/>
        <rFont val="宋体"/>
        <charset val="134"/>
      </rPr>
      <t>钦州市</t>
    </r>
  </si>
  <si>
    <r>
      <rPr>
        <sz val="14"/>
        <rFont val="宋体"/>
        <charset val="134"/>
      </rPr>
      <t>贵港市</t>
    </r>
  </si>
  <si>
    <r>
      <rPr>
        <sz val="14"/>
        <rFont val="宋体"/>
        <charset val="134"/>
      </rPr>
      <t>玉林市</t>
    </r>
  </si>
  <si>
    <r>
      <rPr>
        <sz val="14"/>
        <rFont val="宋体"/>
        <charset val="134"/>
      </rPr>
      <t>百色市</t>
    </r>
  </si>
  <si>
    <r>
      <rPr>
        <sz val="14"/>
        <rFont val="宋体"/>
        <charset val="134"/>
      </rPr>
      <t>贺州市</t>
    </r>
  </si>
  <si>
    <r>
      <rPr>
        <sz val="14"/>
        <rFont val="宋体"/>
        <charset val="134"/>
      </rPr>
      <t>河池市</t>
    </r>
  </si>
  <si>
    <r>
      <rPr>
        <sz val="14"/>
        <rFont val="宋体"/>
        <charset val="134"/>
      </rPr>
      <t>来宾市</t>
    </r>
  </si>
  <si>
    <r>
      <rPr>
        <sz val="14"/>
        <rFont val="宋体"/>
        <charset val="134"/>
      </rPr>
      <t>崇左市</t>
    </r>
  </si>
  <si>
    <r>
      <rPr>
        <sz val="9"/>
        <color theme="1"/>
        <rFont val="宋体"/>
        <charset val="134"/>
      </rPr>
      <t>截止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16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时企业上报情况</t>
    </r>
  </si>
  <si>
    <t>2019年12月监测的零售业企业样本情况</t>
  </si>
  <si>
    <r>
      <rPr>
        <b/>
        <sz val="14"/>
        <color theme="1"/>
        <rFont val="宋体"/>
        <charset val="134"/>
      </rPr>
      <t>占全区社消比重（预计）</t>
    </r>
  </si>
  <si>
    <t>2019年12月监测的住宿业企业样本情况</t>
  </si>
  <si>
    <r>
      <rPr>
        <b/>
        <sz val="14"/>
        <color theme="1"/>
        <rFont val="宋体"/>
        <charset val="134"/>
      </rPr>
      <t>上报企业的营业额情况</t>
    </r>
    <r>
      <rPr>
        <b/>
        <sz val="11"/>
        <color theme="1"/>
        <rFont val="宋体"/>
        <charset val="134"/>
      </rPr>
      <t>（单位：亿元）</t>
    </r>
  </si>
  <si>
    <r>
      <rPr>
        <b/>
        <sz val="14"/>
        <color theme="1"/>
        <rFont val="宋体"/>
        <charset val="134"/>
      </rPr>
      <t>上报企业的餐费收入情况</t>
    </r>
    <r>
      <rPr>
        <b/>
        <sz val="11"/>
        <color theme="1"/>
        <rFont val="宋体"/>
        <charset val="134"/>
      </rPr>
      <t>（单位：亿元）</t>
    </r>
  </si>
  <si>
    <r>
      <rPr>
        <b/>
        <sz val="14"/>
        <color theme="1"/>
        <rFont val="宋体"/>
        <charset val="134"/>
      </rPr>
      <t>营业额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（累计）</t>
    </r>
  </si>
  <si>
    <r>
      <rPr>
        <b/>
        <sz val="14"/>
        <color theme="1"/>
        <rFont val="宋体"/>
        <charset val="134"/>
      </rPr>
      <t>占全区监测样本营业额比重</t>
    </r>
  </si>
  <si>
    <r>
      <rPr>
        <b/>
        <sz val="14"/>
        <color theme="1"/>
        <rFont val="宋体"/>
        <charset val="134"/>
      </rPr>
      <t>占本市行业营业额比重（预计）</t>
    </r>
  </si>
  <si>
    <r>
      <rPr>
        <b/>
        <sz val="14"/>
        <color theme="1"/>
        <rFont val="宋体"/>
        <charset val="134"/>
      </rPr>
      <t>餐费收入（累计）</t>
    </r>
  </si>
  <si>
    <r>
      <rPr>
        <b/>
        <sz val="14"/>
        <color theme="1"/>
        <rFont val="宋体"/>
        <charset val="134"/>
      </rPr>
      <t>占全区监测样本餐费收入比重</t>
    </r>
  </si>
  <si>
    <t>2019年12月监测的餐饮业企业样本情况</t>
  </si>
  <si>
    <r>
      <rPr>
        <b/>
        <sz val="14"/>
        <color theme="1"/>
        <rFont val="宋体"/>
        <charset val="134"/>
      </rPr>
      <t>上报企业的餐费收入情况</t>
    </r>
    <r>
      <rPr>
        <b/>
        <sz val="10"/>
        <color theme="1"/>
        <rFont val="宋体"/>
        <charset val="134"/>
      </rPr>
      <t>（单位：亿元）</t>
    </r>
  </si>
  <si>
    <r>
      <rPr>
        <b/>
        <sz val="14"/>
        <color theme="1"/>
        <rFont val="宋体"/>
        <charset val="134"/>
      </rPr>
      <t>营业额（累计）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</si>
</sst>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Times New Roman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9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sz val="14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5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view="pageBreakPreview" zoomScaleNormal="100" zoomScaleSheetLayoutView="100" workbookViewId="0">
      <selection activeCell="F18" sqref="F18"/>
    </sheetView>
  </sheetViews>
  <sheetFormatPr defaultColWidth="9" defaultRowHeight="18.75"/>
  <cols>
    <col min="1" max="1" width="10.625" style="2" customWidth="1"/>
    <col min="2" max="2" width="10.875" style="2" customWidth="1"/>
    <col min="3" max="3" width="12" style="2" customWidth="1"/>
    <col min="4" max="4" width="11.375" style="2" customWidth="1"/>
    <col min="5" max="5" width="16.375" style="2" customWidth="1"/>
    <col min="6" max="6" width="17.25" style="2" customWidth="1"/>
    <col min="7" max="7" width="11.5" style="2" customWidth="1"/>
    <col min="8" max="8" width="16.125" style="2" customWidth="1"/>
    <col min="9" max="9" width="15.125" style="2" customWidth="1"/>
    <col min="10" max="10" width="13.25" style="2" customWidth="1"/>
    <col min="11" max="16384" width="9" style="2"/>
  </cols>
  <sheetData>
    <row r="1" spans="1:1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3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9.1" customHeight="1" spans="1:10">
      <c r="A3" s="4" t="s">
        <v>2</v>
      </c>
      <c r="B3" s="5" t="s">
        <v>3</v>
      </c>
      <c r="C3" s="4" t="s">
        <v>4</v>
      </c>
      <c r="D3" s="6" t="s">
        <v>5</v>
      </c>
      <c r="E3" s="7"/>
      <c r="F3" s="8"/>
      <c r="G3" s="7" t="s">
        <v>6</v>
      </c>
      <c r="H3" s="7"/>
      <c r="I3" s="7"/>
      <c r="J3" s="8"/>
    </row>
    <row r="4" s="1" customFormat="1" ht="56.25" spans="1:10">
      <c r="A4" s="4"/>
      <c r="B4" s="9"/>
      <c r="C4" s="4"/>
      <c r="D4" s="4" t="s">
        <v>7</v>
      </c>
      <c r="E4" s="4" t="s">
        <v>8</v>
      </c>
      <c r="F4" s="4" t="s">
        <v>9</v>
      </c>
      <c r="G4" s="4" t="s">
        <v>10</v>
      </c>
      <c r="H4" s="10" t="s">
        <v>11</v>
      </c>
      <c r="I4" s="4" t="s">
        <v>9</v>
      </c>
      <c r="J4" s="10" t="s">
        <v>12</v>
      </c>
    </row>
    <row r="5" ht="24" customHeight="1" spans="1:10">
      <c r="A5" s="10" t="s">
        <v>13</v>
      </c>
      <c r="B5" s="10">
        <v>119</v>
      </c>
      <c r="C5" s="10">
        <v>90</v>
      </c>
      <c r="D5" s="10">
        <v>4096.4</v>
      </c>
      <c r="E5" s="41">
        <v>1</v>
      </c>
      <c r="F5" s="42">
        <f>D5/10813.3</f>
        <v>0.378829774444434</v>
      </c>
      <c r="G5" s="10">
        <v>312.9</v>
      </c>
      <c r="H5" s="41">
        <v>1</v>
      </c>
      <c r="I5" s="42">
        <f>G5/10813.3</f>
        <v>0.0289365873507625</v>
      </c>
      <c r="J5" s="48">
        <f>G5/8872</f>
        <v>0.0352682596934175</v>
      </c>
    </row>
    <row r="6" ht="24" customHeight="1" spans="1:10">
      <c r="A6" s="15" t="s">
        <v>14</v>
      </c>
      <c r="B6" s="43">
        <v>50</v>
      </c>
      <c r="C6" s="43">
        <v>47</v>
      </c>
      <c r="D6" s="43">
        <v>2365.27</v>
      </c>
      <c r="E6" s="44">
        <f>D6/4096.4</f>
        <v>0.577402109169026</v>
      </c>
      <c r="F6" s="44">
        <v>0.631499144206484</v>
      </c>
      <c r="G6" s="43">
        <v>65.91</v>
      </c>
      <c r="H6" s="44">
        <f>G6/312.9</f>
        <v>0.210642377756472</v>
      </c>
      <c r="I6" s="44">
        <v>0.0175971912697702</v>
      </c>
      <c r="J6" s="49">
        <f t="shared" ref="J6:J19" si="0">G6/8872</f>
        <v>0.00742899008115419</v>
      </c>
    </row>
    <row r="7" ht="24" customHeight="1" spans="1:10">
      <c r="A7" s="15" t="s">
        <v>15</v>
      </c>
      <c r="B7" s="43">
        <v>9</v>
      </c>
      <c r="C7" s="43">
        <v>8</v>
      </c>
      <c r="D7" s="43">
        <v>675.68</v>
      </c>
      <c r="E7" s="44">
        <f t="shared" ref="E7:E19" si="1">D7/4096.4</f>
        <v>0.164944829606484</v>
      </c>
      <c r="F7" s="44">
        <v>0.297648490749156</v>
      </c>
      <c r="G7" s="43">
        <v>42.6</v>
      </c>
      <c r="H7" s="44">
        <f t="shared" ref="H7:H19" si="2">G7/312.9</f>
        <v>0.13614573346117</v>
      </c>
      <c r="I7" s="44">
        <v>0.0187660219422124</v>
      </c>
      <c r="J7" s="49">
        <f t="shared" si="0"/>
        <v>0.00480162308385933</v>
      </c>
    </row>
    <row r="8" ht="24" customHeight="1" spans="1:10">
      <c r="A8" s="15" t="s">
        <v>16</v>
      </c>
      <c r="B8" s="43">
        <v>3</v>
      </c>
      <c r="C8" s="43">
        <v>3</v>
      </c>
      <c r="D8" s="43">
        <v>173.74</v>
      </c>
      <c r="E8" s="44">
        <f t="shared" si="1"/>
        <v>0.0424128503075872</v>
      </c>
      <c r="F8" s="44">
        <v>0.253882769372596</v>
      </c>
      <c r="G8" s="43">
        <v>59.5</v>
      </c>
      <c r="H8" s="44">
        <f t="shared" si="2"/>
        <v>0.190156599552573</v>
      </c>
      <c r="I8" s="44">
        <v>0.0869461538947245</v>
      </c>
      <c r="J8" s="49">
        <f t="shared" si="0"/>
        <v>0.00670649233543733</v>
      </c>
    </row>
    <row r="9" ht="24" customHeight="1" spans="1:10">
      <c r="A9" s="15" t="s">
        <v>17</v>
      </c>
      <c r="B9" s="43">
        <v>2</v>
      </c>
      <c r="C9" s="43">
        <v>0</v>
      </c>
      <c r="D9" s="43">
        <v>0</v>
      </c>
      <c r="E9" s="44">
        <f t="shared" si="1"/>
        <v>0</v>
      </c>
      <c r="F9" s="44">
        <v>0</v>
      </c>
      <c r="G9" s="43">
        <v>0</v>
      </c>
      <c r="H9" s="44">
        <f t="shared" si="2"/>
        <v>0</v>
      </c>
      <c r="I9" s="44">
        <v>0</v>
      </c>
      <c r="J9" s="49">
        <f t="shared" si="0"/>
        <v>0</v>
      </c>
    </row>
    <row r="10" ht="24" customHeight="1" spans="1:10">
      <c r="A10" s="20" t="s">
        <v>18</v>
      </c>
      <c r="B10" s="43">
        <v>3</v>
      </c>
      <c r="C10" s="43">
        <v>1</v>
      </c>
      <c r="D10" s="43">
        <v>24.47</v>
      </c>
      <c r="E10" s="44">
        <f t="shared" si="1"/>
        <v>0.00597353774045503</v>
      </c>
      <c r="F10" s="44">
        <v>0.080034357353017</v>
      </c>
      <c r="G10" s="43">
        <v>11.6</v>
      </c>
      <c r="H10" s="44">
        <f t="shared" si="2"/>
        <v>0.0370725471396612</v>
      </c>
      <c r="I10" s="44">
        <v>0.0379402756557008</v>
      </c>
      <c r="J10" s="49">
        <f t="shared" si="0"/>
        <v>0.00130748422001803</v>
      </c>
    </row>
    <row r="11" ht="24" customHeight="1" spans="1:10">
      <c r="A11" s="15" t="s">
        <v>19</v>
      </c>
      <c r="B11" s="43">
        <v>6</v>
      </c>
      <c r="C11" s="43">
        <v>1</v>
      </c>
      <c r="D11" s="43">
        <v>20.28</v>
      </c>
      <c r="E11" s="44">
        <f t="shared" si="1"/>
        <v>0.00495068840933503</v>
      </c>
      <c r="F11" s="44">
        <v>0.0709980837302121</v>
      </c>
      <c r="G11" s="43">
        <v>0.045</v>
      </c>
      <c r="H11" s="44">
        <f t="shared" si="2"/>
        <v>0.000143815915627996</v>
      </c>
      <c r="I11" s="44">
        <v>0.000157540126620293</v>
      </c>
      <c r="J11" s="49">
        <f t="shared" si="0"/>
        <v>5.07213706041479e-6</v>
      </c>
    </row>
    <row r="12" ht="24" customHeight="1" spans="1:10">
      <c r="A12" s="15" t="s">
        <v>20</v>
      </c>
      <c r="B12" s="43">
        <v>6</v>
      </c>
      <c r="C12" s="43">
        <v>1</v>
      </c>
      <c r="D12" s="43">
        <v>23.95</v>
      </c>
      <c r="E12" s="44">
        <f t="shared" si="1"/>
        <v>0.00584659701201055</v>
      </c>
      <c r="F12" s="44">
        <v>0.0602127294361116</v>
      </c>
      <c r="G12" s="43">
        <v>10.95</v>
      </c>
      <c r="H12" s="44">
        <f t="shared" si="2"/>
        <v>0.0349952061361457</v>
      </c>
      <c r="I12" s="44">
        <v>0.0275294107442765</v>
      </c>
      <c r="J12" s="49">
        <f t="shared" si="0"/>
        <v>0.00123422001803427</v>
      </c>
    </row>
    <row r="13" ht="24" customHeight="1" spans="1:10">
      <c r="A13" s="15" t="s">
        <v>21</v>
      </c>
      <c r="B13" s="43">
        <v>2</v>
      </c>
      <c r="C13" s="43">
        <v>0</v>
      </c>
      <c r="D13" s="43">
        <v>0</v>
      </c>
      <c r="E13" s="44">
        <f t="shared" si="1"/>
        <v>0</v>
      </c>
      <c r="F13" s="44">
        <v>0</v>
      </c>
      <c r="G13" s="43">
        <v>0</v>
      </c>
      <c r="H13" s="44">
        <f t="shared" si="2"/>
        <v>0</v>
      </c>
      <c r="I13" s="44">
        <v>0</v>
      </c>
      <c r="J13" s="49">
        <f t="shared" si="0"/>
        <v>0</v>
      </c>
    </row>
    <row r="14" ht="24" customHeight="1" spans="1:10">
      <c r="A14" s="15" t="s">
        <v>22</v>
      </c>
      <c r="B14" s="43">
        <v>7</v>
      </c>
      <c r="C14" s="43">
        <v>6</v>
      </c>
      <c r="D14" s="43">
        <v>128.94</v>
      </c>
      <c r="E14" s="44">
        <f t="shared" si="1"/>
        <v>0.0314764183185236</v>
      </c>
      <c r="F14" s="44">
        <v>0.16565715608159</v>
      </c>
      <c r="G14" s="43">
        <v>32.6</v>
      </c>
      <c r="H14" s="44">
        <f t="shared" si="2"/>
        <v>0.104186641099393</v>
      </c>
      <c r="I14" s="44">
        <v>0.0418832269913125</v>
      </c>
      <c r="J14" s="49">
        <f t="shared" si="0"/>
        <v>0.00367448151487827</v>
      </c>
    </row>
    <row r="15" ht="24" customHeight="1" spans="1:10">
      <c r="A15" s="15" t="s">
        <v>23</v>
      </c>
      <c r="B15" s="43">
        <v>14</v>
      </c>
      <c r="C15" s="43">
        <v>13</v>
      </c>
      <c r="D15" s="43">
        <v>253.08</v>
      </c>
      <c r="E15" s="44">
        <f t="shared" si="1"/>
        <v>0.0617810760667904</v>
      </c>
      <c r="F15" s="44">
        <v>0.661987192515895</v>
      </c>
      <c r="G15" s="43">
        <v>36</v>
      </c>
      <c r="H15" s="44">
        <f t="shared" si="2"/>
        <v>0.115052732502397</v>
      </c>
      <c r="I15" s="44">
        <v>0.094166030229857</v>
      </c>
      <c r="J15" s="49">
        <f t="shared" si="0"/>
        <v>0.00405770964833183</v>
      </c>
    </row>
    <row r="16" ht="24" customHeight="1" spans="1:10">
      <c r="A16" s="15" t="s">
        <v>24</v>
      </c>
      <c r="B16" s="43">
        <v>3</v>
      </c>
      <c r="C16" s="43">
        <v>3</v>
      </c>
      <c r="D16" s="43">
        <v>162.64</v>
      </c>
      <c r="E16" s="44">
        <f t="shared" si="1"/>
        <v>0.0397031539888683</v>
      </c>
      <c r="F16" s="44">
        <v>0.358249430563367</v>
      </c>
      <c r="G16" s="43">
        <v>10</v>
      </c>
      <c r="H16" s="44">
        <f t="shared" si="2"/>
        <v>0.0319590923617769</v>
      </c>
      <c r="I16" s="44">
        <v>0.0220271415742356</v>
      </c>
      <c r="J16" s="49">
        <f t="shared" si="0"/>
        <v>0.00112714156898106</v>
      </c>
    </row>
    <row r="17" ht="24" customHeight="1" spans="1:10">
      <c r="A17" s="15" t="s">
        <v>25</v>
      </c>
      <c r="B17" s="43">
        <v>4</v>
      </c>
      <c r="C17" s="43">
        <v>4</v>
      </c>
      <c r="D17" s="43">
        <v>162.66</v>
      </c>
      <c r="E17" s="44">
        <f t="shared" si="1"/>
        <v>0.0397080363245777</v>
      </c>
      <c r="F17" s="44">
        <v>0.475449767193154</v>
      </c>
      <c r="G17" s="43">
        <v>31.8</v>
      </c>
      <c r="H17" s="44">
        <f t="shared" si="2"/>
        <v>0.101629913710451</v>
      </c>
      <c r="I17" s="44">
        <v>0.0929503417972599</v>
      </c>
      <c r="J17" s="49">
        <f t="shared" si="0"/>
        <v>0.00358431018935978</v>
      </c>
    </row>
    <row r="18" ht="24" customHeight="1" spans="1:10">
      <c r="A18" s="15" t="s">
        <v>26</v>
      </c>
      <c r="B18" s="43">
        <v>2</v>
      </c>
      <c r="C18" s="43">
        <v>2</v>
      </c>
      <c r="D18" s="43">
        <v>41.39</v>
      </c>
      <c r="E18" s="44">
        <f t="shared" si="1"/>
        <v>0.0101039937506103</v>
      </c>
      <c r="F18" s="44">
        <v>0.353063713358225</v>
      </c>
      <c r="G18" s="43">
        <v>11.9</v>
      </c>
      <c r="H18" s="44">
        <f t="shared" si="2"/>
        <v>0.0380313199105145</v>
      </c>
      <c r="I18" s="44">
        <v>0.101509016404032</v>
      </c>
      <c r="J18" s="49">
        <f t="shared" si="0"/>
        <v>0.00134129846708747</v>
      </c>
    </row>
    <row r="19" ht="24" customHeight="1" spans="1:10">
      <c r="A19" s="15" t="s">
        <v>27</v>
      </c>
      <c r="B19" s="43">
        <v>8</v>
      </c>
      <c r="C19" s="43">
        <v>1</v>
      </c>
      <c r="D19" s="43">
        <v>64.31</v>
      </c>
      <c r="E19" s="44">
        <f t="shared" si="1"/>
        <v>0.0156991504735866</v>
      </c>
      <c r="F19" s="44">
        <v>0.162452295912355</v>
      </c>
      <c r="G19" s="43">
        <v>0</v>
      </c>
      <c r="H19" s="44">
        <f t="shared" si="2"/>
        <v>0</v>
      </c>
      <c r="I19" s="44">
        <v>0</v>
      </c>
      <c r="J19" s="49">
        <f t="shared" si="0"/>
        <v>0</v>
      </c>
    </row>
    <row r="20" ht="21" customHeight="1" spans="1:10">
      <c r="A20" s="22" t="s">
        <v>28</v>
      </c>
      <c r="B20" s="22"/>
      <c r="C20" s="45"/>
      <c r="D20" s="46"/>
      <c r="E20" s="25"/>
      <c r="F20" s="26"/>
      <c r="G20" s="23"/>
      <c r="H20" s="23"/>
      <c r="I20" s="23"/>
      <c r="J20" s="23"/>
    </row>
    <row r="21" spans="4:6">
      <c r="D21" s="47"/>
      <c r="E21" s="28"/>
      <c r="F21" s="29"/>
    </row>
    <row r="22" spans="4:6">
      <c r="D22" s="47"/>
      <c r="E22" s="28"/>
      <c r="F22" s="29"/>
    </row>
    <row r="23" spans="4:6">
      <c r="D23" s="47"/>
      <c r="E23" s="28"/>
      <c r="F23" s="29"/>
    </row>
    <row r="24" spans="4:6">
      <c r="D24" s="47"/>
      <c r="E24" s="28"/>
      <c r="F24" s="29"/>
    </row>
    <row r="25" spans="4:6">
      <c r="D25" s="47"/>
      <c r="E25" s="28"/>
      <c r="F25" s="29"/>
    </row>
    <row r="26" spans="4:6">
      <c r="D26" s="47"/>
      <c r="E26" s="28"/>
      <c r="F26" s="29"/>
    </row>
    <row r="27" spans="4:6">
      <c r="D27" s="47"/>
      <c r="E27" s="28"/>
      <c r="F27" s="29"/>
    </row>
    <row r="28" spans="4:6">
      <c r="D28" s="47"/>
      <c r="E28" s="28"/>
      <c r="F28" s="29"/>
    </row>
    <row r="29" spans="4:6">
      <c r="D29" s="47"/>
      <c r="E29" s="28"/>
      <c r="F29" s="29"/>
    </row>
    <row r="30" spans="4:6">
      <c r="D30" s="47"/>
      <c r="E30" s="28"/>
      <c r="F30" s="29"/>
    </row>
    <row r="31" spans="4:6">
      <c r="D31" s="47"/>
      <c r="E31" s="28"/>
      <c r="F31" s="29"/>
    </row>
    <row r="32" spans="4:6">
      <c r="D32" s="47"/>
      <c r="E32" s="28"/>
      <c r="F32" s="29"/>
    </row>
  </sheetData>
  <mergeCells count="7">
    <mergeCell ref="A2:J2"/>
    <mergeCell ref="D3:F3"/>
    <mergeCell ref="G3:J3"/>
    <mergeCell ref="A20:B20"/>
    <mergeCell ref="A3:A4"/>
    <mergeCell ref="B3:B4"/>
    <mergeCell ref="C3:C4"/>
  </mergeCells>
  <printOptions horizontalCentered="1"/>
  <pageMargins left="0.393055555555556" right="0.393055555555556" top="0.393055555555556" bottom="0.393055555555556" header="0.5" footer="0.5"/>
  <pageSetup paperSize="9" firstPageNumber="18" orientation="landscape" useFirstPageNumber="1" horizontalDpi="600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view="pageBreakPreview" zoomScaleNormal="100" zoomScaleSheetLayoutView="100" workbookViewId="0">
      <selection activeCell="F6" sqref="F6"/>
    </sheetView>
  </sheetViews>
  <sheetFormatPr defaultColWidth="9" defaultRowHeight="18.75"/>
  <cols>
    <col min="1" max="1" width="10.625" style="2" customWidth="1"/>
    <col min="2" max="2" width="11.125" style="2" customWidth="1"/>
    <col min="3" max="3" width="11.375" style="2" customWidth="1"/>
    <col min="4" max="4" width="12" style="2" customWidth="1"/>
    <col min="5" max="5" width="16" style="2" customWidth="1"/>
    <col min="6" max="6" width="15.625" style="2" customWidth="1"/>
    <col min="7" max="7" width="11.5" style="2" customWidth="1"/>
    <col min="8" max="8" width="16.125" style="2" customWidth="1"/>
    <col min="9" max="9" width="15.375" style="2" customWidth="1"/>
    <col min="10" max="10" width="12.875" style="2" customWidth="1"/>
    <col min="11" max="16384" width="9" style="2"/>
  </cols>
  <sheetData>
    <row r="1" ht="39" customHeight="1" spans="1:10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ht="39.95" customHeight="1" spans="1:10">
      <c r="A2" s="4" t="s">
        <v>2</v>
      </c>
      <c r="B2" s="5" t="s">
        <v>3</v>
      </c>
      <c r="C2" s="4" t="s">
        <v>4</v>
      </c>
      <c r="D2" s="6" t="s">
        <v>5</v>
      </c>
      <c r="E2" s="7"/>
      <c r="F2" s="8"/>
      <c r="G2" s="7" t="s">
        <v>6</v>
      </c>
      <c r="H2" s="7"/>
      <c r="I2" s="7"/>
      <c r="J2" s="8"/>
    </row>
    <row r="3" s="1" customFormat="1" ht="56.25" spans="1:10">
      <c r="A3" s="4"/>
      <c r="B3" s="9"/>
      <c r="C3" s="4"/>
      <c r="D3" s="4" t="s">
        <v>7</v>
      </c>
      <c r="E3" s="4" t="s">
        <v>8</v>
      </c>
      <c r="F3" s="4" t="s">
        <v>9</v>
      </c>
      <c r="G3" s="4" t="s">
        <v>10</v>
      </c>
      <c r="H3" s="10" t="s">
        <v>11</v>
      </c>
      <c r="I3" s="4" t="s">
        <v>9</v>
      </c>
      <c r="J3" s="10" t="s">
        <v>30</v>
      </c>
    </row>
    <row r="4" ht="24" customHeight="1" spans="1:10">
      <c r="A4" s="10" t="s">
        <v>13</v>
      </c>
      <c r="B4" s="10">
        <v>103</v>
      </c>
      <c r="C4" s="11">
        <v>77</v>
      </c>
      <c r="D4" s="11">
        <v>591.1</v>
      </c>
      <c r="E4" s="12">
        <v>1</v>
      </c>
      <c r="F4" s="13">
        <f>D4/10254</f>
        <v>0.0576457967622391</v>
      </c>
      <c r="G4" s="11">
        <v>557.9</v>
      </c>
      <c r="H4" s="12">
        <v>1</v>
      </c>
      <c r="I4" s="13">
        <f>G4/10254</f>
        <v>0.0544080358884338</v>
      </c>
      <c r="J4" s="13">
        <f>G4/8872</f>
        <v>0.0628832281334536</v>
      </c>
    </row>
    <row r="5" ht="24" customHeight="1" spans="1:10">
      <c r="A5" s="15" t="s">
        <v>14</v>
      </c>
      <c r="B5" s="16">
        <v>55</v>
      </c>
      <c r="C5" s="18">
        <v>46</v>
      </c>
      <c r="D5" s="18">
        <v>374.5</v>
      </c>
      <c r="E5" s="19">
        <f>D5/591.1</f>
        <v>0.633564540686855</v>
      </c>
      <c r="F5" s="19">
        <v>0.138479401647016</v>
      </c>
      <c r="G5" s="18">
        <v>358.96</v>
      </c>
      <c r="H5" s="19">
        <f>G5/557.9</f>
        <v>0.643412797992472</v>
      </c>
      <c r="I5" s="19">
        <v>0.132733153578672</v>
      </c>
      <c r="J5" s="19">
        <f t="shared" ref="J5:J18" si="0">G5/8872</f>
        <v>0.0404598737601443</v>
      </c>
    </row>
    <row r="6" ht="24" customHeight="1" spans="1:10">
      <c r="A6" s="15" t="s">
        <v>15</v>
      </c>
      <c r="B6" s="16">
        <v>19</v>
      </c>
      <c r="C6" s="18">
        <v>10</v>
      </c>
      <c r="D6" s="18">
        <v>103.42</v>
      </c>
      <c r="E6" s="19">
        <f t="shared" ref="E6:E18" si="1">D6/591.1</f>
        <v>0.174961935374725</v>
      </c>
      <c r="F6" s="19">
        <v>0.0599416524226341</v>
      </c>
      <c r="G6" s="18">
        <v>86.12</v>
      </c>
      <c r="H6" s="19">
        <f t="shared" ref="H6:H18" si="2">G6/557.9</f>
        <v>0.154364581466213</v>
      </c>
      <c r="I6" s="19">
        <v>0.0499146693737889</v>
      </c>
      <c r="J6" s="19">
        <f t="shared" si="0"/>
        <v>0.00970694319206492</v>
      </c>
    </row>
    <row r="7" ht="24" customHeight="1" spans="1:10">
      <c r="A7" s="15" t="s">
        <v>16</v>
      </c>
      <c r="B7" s="16">
        <v>12</v>
      </c>
      <c r="C7" s="18">
        <v>12</v>
      </c>
      <c r="D7" s="18">
        <v>78.9</v>
      </c>
      <c r="E7" s="19">
        <f t="shared" si="1"/>
        <v>0.133479952630689</v>
      </c>
      <c r="F7" s="19">
        <v>0.0725782621819851</v>
      </c>
      <c r="G7" s="18">
        <v>78.54</v>
      </c>
      <c r="H7" s="19">
        <f t="shared" si="2"/>
        <v>0.140777917189461</v>
      </c>
      <c r="I7" s="19">
        <v>0.0722471066130939</v>
      </c>
      <c r="J7" s="19">
        <f t="shared" si="0"/>
        <v>0.00885256988277728</v>
      </c>
    </row>
    <row r="8" ht="24" customHeight="1" spans="1:10">
      <c r="A8" s="15" t="s">
        <v>17</v>
      </c>
      <c r="B8" s="16">
        <v>1</v>
      </c>
      <c r="C8" s="18">
        <v>1</v>
      </c>
      <c r="D8" s="18">
        <v>4.31</v>
      </c>
      <c r="E8" s="19">
        <f t="shared" si="1"/>
        <v>0.00729149044154965</v>
      </c>
      <c r="F8" s="19">
        <v>0.00726183137226261</v>
      </c>
      <c r="G8" s="18">
        <v>4.31</v>
      </c>
      <c r="H8" s="19">
        <f t="shared" si="2"/>
        <v>0.00772539881699229</v>
      </c>
      <c r="I8" s="19">
        <v>0.00726183137226261</v>
      </c>
      <c r="J8" s="19">
        <f t="shared" si="0"/>
        <v>0.000485798016230839</v>
      </c>
    </row>
    <row r="9" ht="24" customHeight="1" spans="1:10">
      <c r="A9" s="20" t="s">
        <v>18</v>
      </c>
      <c r="B9" s="16">
        <v>3</v>
      </c>
      <c r="C9" s="18">
        <v>1</v>
      </c>
      <c r="D9" s="18">
        <v>3.44</v>
      </c>
      <c r="E9" s="19">
        <f t="shared" si="1"/>
        <v>0.00581965826425309</v>
      </c>
      <c r="F9" s="19">
        <v>0.00995925308199305</v>
      </c>
      <c r="G9" s="18">
        <v>3.44</v>
      </c>
      <c r="H9" s="19">
        <f t="shared" si="2"/>
        <v>0.00616597956623051</v>
      </c>
      <c r="I9" s="19">
        <v>0.00995925308199305</v>
      </c>
      <c r="J9" s="19">
        <f t="shared" si="0"/>
        <v>0.000387736699729486</v>
      </c>
    </row>
    <row r="10" ht="24" customHeight="1" spans="1:10">
      <c r="A10" s="15" t="s">
        <v>19</v>
      </c>
      <c r="B10" s="16">
        <v>1</v>
      </c>
      <c r="C10" s="18">
        <v>0</v>
      </c>
      <c r="D10" s="18">
        <v>0</v>
      </c>
      <c r="E10" s="19">
        <f t="shared" si="1"/>
        <v>0</v>
      </c>
      <c r="F10" s="19">
        <v>0</v>
      </c>
      <c r="G10" s="18">
        <v>0</v>
      </c>
      <c r="H10" s="19">
        <f t="shared" si="2"/>
        <v>0</v>
      </c>
      <c r="I10" s="19">
        <v>0</v>
      </c>
      <c r="J10" s="19">
        <f t="shared" si="0"/>
        <v>0</v>
      </c>
    </row>
    <row r="11" ht="24" customHeight="1" spans="1:10">
      <c r="A11" s="15" t="s">
        <v>20</v>
      </c>
      <c r="B11" s="16">
        <v>1</v>
      </c>
      <c r="C11" s="18">
        <v>0</v>
      </c>
      <c r="D11" s="18">
        <v>0</v>
      </c>
      <c r="E11" s="19">
        <f t="shared" si="1"/>
        <v>0</v>
      </c>
      <c r="F11" s="19">
        <v>0</v>
      </c>
      <c r="G11" s="18">
        <v>0</v>
      </c>
      <c r="H11" s="19">
        <f t="shared" si="2"/>
        <v>0</v>
      </c>
      <c r="I11" s="19">
        <v>0</v>
      </c>
      <c r="J11" s="19">
        <f t="shared" si="0"/>
        <v>0</v>
      </c>
    </row>
    <row r="12" ht="24" customHeight="1" spans="1:10">
      <c r="A12" s="15" t="s">
        <v>21</v>
      </c>
      <c r="B12" s="16">
        <v>1</v>
      </c>
      <c r="C12" s="18">
        <v>0</v>
      </c>
      <c r="D12" s="18">
        <v>0</v>
      </c>
      <c r="E12" s="19">
        <f t="shared" si="1"/>
        <v>0</v>
      </c>
      <c r="F12" s="19">
        <v>0</v>
      </c>
      <c r="G12" s="18">
        <v>0</v>
      </c>
      <c r="H12" s="19">
        <f t="shared" si="2"/>
        <v>0</v>
      </c>
      <c r="I12" s="19">
        <v>0</v>
      </c>
      <c r="J12" s="19">
        <f t="shared" si="0"/>
        <v>0</v>
      </c>
    </row>
    <row r="13" ht="24" customHeight="1" spans="1:10">
      <c r="A13" s="15" t="s">
        <v>22</v>
      </c>
      <c r="B13" s="16">
        <v>5</v>
      </c>
      <c r="C13" s="18">
        <v>4</v>
      </c>
      <c r="D13" s="18">
        <v>17.63</v>
      </c>
      <c r="E13" s="19">
        <f t="shared" si="1"/>
        <v>0.0298257486042971</v>
      </c>
      <c r="F13" s="19">
        <v>0.0179610688282735</v>
      </c>
      <c r="G13" s="18">
        <v>17.63</v>
      </c>
      <c r="H13" s="19">
        <f t="shared" si="2"/>
        <v>0.0316006452769313</v>
      </c>
      <c r="I13" s="19">
        <v>0.0179610688282735</v>
      </c>
      <c r="J13" s="19">
        <f t="shared" si="0"/>
        <v>0.00198715058611362</v>
      </c>
    </row>
    <row r="14" ht="24" customHeight="1" spans="1:10">
      <c r="A14" s="15" t="s">
        <v>23</v>
      </c>
      <c r="B14" s="16">
        <v>4</v>
      </c>
      <c r="C14" s="18">
        <v>2</v>
      </c>
      <c r="D14" s="18">
        <v>5.7</v>
      </c>
      <c r="E14" s="19">
        <f t="shared" si="1"/>
        <v>0.0096430384029775</v>
      </c>
      <c r="F14" s="19">
        <v>0.0164400684386549</v>
      </c>
      <c r="G14" s="18">
        <v>5.7</v>
      </c>
      <c r="H14" s="19">
        <f t="shared" si="2"/>
        <v>0.0102168847463703</v>
      </c>
      <c r="I14" s="19">
        <v>0.0164400684386549</v>
      </c>
      <c r="J14" s="19">
        <f t="shared" si="0"/>
        <v>0.000642470694319207</v>
      </c>
    </row>
    <row r="15" ht="24" customHeight="1" spans="1:10">
      <c r="A15" s="15" t="s">
        <v>24</v>
      </c>
      <c r="B15" s="16">
        <v>0</v>
      </c>
      <c r="C15" s="18">
        <v>0</v>
      </c>
      <c r="D15" s="18">
        <v>0</v>
      </c>
      <c r="E15" s="19">
        <f t="shared" si="1"/>
        <v>0</v>
      </c>
      <c r="F15" s="19">
        <v>0</v>
      </c>
      <c r="G15" s="18">
        <v>0</v>
      </c>
      <c r="H15" s="19">
        <f t="shared" si="2"/>
        <v>0</v>
      </c>
      <c r="I15" s="19">
        <v>0</v>
      </c>
      <c r="J15" s="19">
        <f t="shared" si="0"/>
        <v>0</v>
      </c>
    </row>
    <row r="16" ht="24" customHeight="1" spans="1:10">
      <c r="A16" s="15" t="s">
        <v>25</v>
      </c>
      <c r="B16" s="16">
        <v>1</v>
      </c>
      <c r="C16" s="18">
        <v>1</v>
      </c>
      <c r="D16" s="18">
        <v>3.21</v>
      </c>
      <c r="E16" s="19">
        <f t="shared" si="1"/>
        <v>0.00543055320588733</v>
      </c>
      <c r="F16" s="19">
        <v>0.0113521829858301</v>
      </c>
      <c r="G16" s="18">
        <v>3.21</v>
      </c>
      <c r="H16" s="19">
        <f t="shared" si="2"/>
        <v>0.00575371930453486</v>
      </c>
      <c r="I16" s="19">
        <v>0.0113521829858301</v>
      </c>
      <c r="J16" s="19">
        <f t="shared" si="0"/>
        <v>0.000361812443642922</v>
      </c>
    </row>
    <row r="17" ht="24" customHeight="1" spans="1:10">
      <c r="A17" s="15" t="s">
        <v>26</v>
      </c>
      <c r="B17" s="16">
        <v>0</v>
      </c>
      <c r="C17" s="18">
        <v>0</v>
      </c>
      <c r="D17" s="37">
        <v>0</v>
      </c>
      <c r="E17" s="38">
        <f t="shared" si="1"/>
        <v>0</v>
      </c>
      <c r="F17" s="38">
        <v>0</v>
      </c>
      <c r="G17" s="37">
        <v>0</v>
      </c>
      <c r="H17" s="19">
        <f t="shared" si="2"/>
        <v>0</v>
      </c>
      <c r="I17" s="19">
        <v>0</v>
      </c>
      <c r="J17" s="19">
        <f t="shared" si="0"/>
        <v>0</v>
      </c>
    </row>
    <row r="18" ht="24" customHeight="1" spans="1:10">
      <c r="A18" s="15" t="s">
        <v>27</v>
      </c>
      <c r="B18" s="16">
        <v>0</v>
      </c>
      <c r="C18" s="39">
        <v>0</v>
      </c>
      <c r="D18" s="18">
        <v>0</v>
      </c>
      <c r="E18" s="19">
        <f t="shared" si="1"/>
        <v>0</v>
      </c>
      <c r="F18" s="19">
        <v>0</v>
      </c>
      <c r="G18" s="18">
        <v>0</v>
      </c>
      <c r="H18" s="19">
        <f t="shared" si="2"/>
        <v>0</v>
      </c>
      <c r="I18" s="19">
        <v>0</v>
      </c>
      <c r="J18" s="19">
        <f t="shared" si="0"/>
        <v>0</v>
      </c>
    </row>
    <row r="19" spans="1:10">
      <c r="A19" s="22" t="s">
        <v>28</v>
      </c>
      <c r="B19" s="22"/>
      <c r="C19" s="23"/>
      <c r="D19" s="32"/>
      <c r="E19" s="32"/>
      <c r="F19" s="32"/>
      <c r="G19" s="32"/>
      <c r="H19" s="23"/>
      <c r="I19" s="23"/>
      <c r="J19" s="23"/>
    </row>
    <row r="20" spans="4:9">
      <c r="D20" s="27"/>
      <c r="E20" s="28"/>
      <c r="F20" s="29"/>
      <c r="G20" s="40"/>
      <c r="H20" s="30"/>
      <c r="I20" s="29"/>
    </row>
    <row r="21" spans="4:9">
      <c r="D21" s="27"/>
      <c r="E21" s="28"/>
      <c r="F21" s="29"/>
      <c r="G21" s="27"/>
      <c r="H21" s="28"/>
      <c r="I21" s="29"/>
    </row>
    <row r="22" spans="4:9">
      <c r="D22" s="27"/>
      <c r="E22" s="28"/>
      <c r="F22" s="29"/>
      <c r="G22" s="27"/>
      <c r="H22" s="28"/>
      <c r="I22" s="29"/>
    </row>
    <row r="23" spans="4:9">
      <c r="D23" s="27"/>
      <c r="E23" s="28"/>
      <c r="F23" s="29"/>
      <c r="G23" s="27"/>
      <c r="H23" s="28"/>
      <c r="I23" s="29"/>
    </row>
    <row r="24" spans="4:9">
      <c r="D24" s="27"/>
      <c r="E24" s="28"/>
      <c r="F24" s="29"/>
      <c r="G24" s="27"/>
      <c r="H24" s="28"/>
      <c r="I24" s="29"/>
    </row>
    <row r="25" spans="4:9">
      <c r="D25" s="27"/>
      <c r="E25" s="28"/>
      <c r="F25" s="29"/>
      <c r="G25" s="27"/>
      <c r="H25" s="28"/>
      <c r="I25" s="29"/>
    </row>
    <row r="26" spans="4:9">
      <c r="D26" s="27"/>
      <c r="E26" s="28"/>
      <c r="F26" s="29"/>
      <c r="G26" s="27"/>
      <c r="H26" s="28"/>
      <c r="I26" s="29"/>
    </row>
    <row r="27" spans="4:9">
      <c r="D27" s="27"/>
      <c r="E27" s="28"/>
      <c r="F27" s="29"/>
      <c r="G27" s="27"/>
      <c r="H27" s="28"/>
      <c r="I27" s="29"/>
    </row>
    <row r="28" spans="4:9">
      <c r="D28" s="27"/>
      <c r="E28" s="28"/>
      <c r="F28" s="29"/>
      <c r="G28" s="27"/>
      <c r="H28" s="28"/>
      <c r="I28" s="29"/>
    </row>
    <row r="29" spans="4:9">
      <c r="D29" s="27"/>
      <c r="E29" s="28"/>
      <c r="F29" s="29"/>
      <c r="G29" s="27"/>
      <c r="H29" s="28"/>
      <c r="I29" s="29"/>
    </row>
    <row r="30" spans="4:9">
      <c r="D30" s="27"/>
      <c r="E30" s="28"/>
      <c r="F30" s="29"/>
      <c r="G30" s="27"/>
      <c r="H30" s="28"/>
      <c r="I30" s="29"/>
    </row>
    <row r="31" spans="4:9">
      <c r="D31" s="27"/>
      <c r="E31" s="28"/>
      <c r="F31" s="29"/>
      <c r="G31" s="27"/>
      <c r="H31" s="28"/>
      <c r="I31" s="29"/>
    </row>
    <row r="32" spans="4:9">
      <c r="D32" s="27"/>
      <c r="E32" s="28"/>
      <c r="F32" s="29"/>
      <c r="G32" s="27"/>
      <c r="H32" s="28"/>
      <c r="I32" s="29"/>
    </row>
    <row r="33" spans="4:9">
      <c r="D33" s="27"/>
      <c r="E33" s="28"/>
      <c r="F33" s="29"/>
      <c r="G33" s="27"/>
      <c r="H33" s="28"/>
      <c r="I33" s="29"/>
    </row>
    <row r="34" spans="4:9">
      <c r="D34" s="30"/>
      <c r="E34" s="30"/>
      <c r="F34" s="30"/>
      <c r="G34" s="27"/>
      <c r="H34" s="28"/>
      <c r="I34" s="29"/>
    </row>
    <row r="35" spans="4:7">
      <c r="D35" s="30"/>
      <c r="E35" s="30"/>
      <c r="F35" s="30"/>
      <c r="G35" s="30"/>
    </row>
    <row r="36" spans="4:7">
      <c r="D36" s="30"/>
      <c r="E36" s="30"/>
      <c r="F36" s="30"/>
      <c r="G36" s="30"/>
    </row>
  </sheetData>
  <mergeCells count="7">
    <mergeCell ref="A1:J1"/>
    <mergeCell ref="D2:F2"/>
    <mergeCell ref="G2:J2"/>
    <mergeCell ref="A19:B19"/>
    <mergeCell ref="A2:A3"/>
    <mergeCell ref="B2:B3"/>
    <mergeCell ref="C2:C3"/>
  </mergeCells>
  <printOptions horizontalCentered="1"/>
  <pageMargins left="0.393055555555556" right="0.393055555555556" top="0.393055555555556" bottom="0.393055555555556" header="0.5" footer="0.5"/>
  <pageSetup paperSize="9" firstPageNumber="19" orientation="landscape" useFirstPageNumber="1" horizontalDpi="600"/>
  <headerFooter>
    <oddFooter>&amp;C&amp;12—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view="pageBreakPreview" zoomScaleNormal="100" zoomScaleSheetLayoutView="100" workbookViewId="0">
      <selection activeCell="E7" sqref="E7"/>
    </sheetView>
  </sheetViews>
  <sheetFormatPr defaultColWidth="9" defaultRowHeight="18.75"/>
  <cols>
    <col min="1" max="1" width="10.625" style="2" customWidth="1"/>
    <col min="2" max="3" width="11.375" style="2" customWidth="1"/>
    <col min="4" max="4" width="12.625" style="2" customWidth="1"/>
    <col min="5" max="5" width="16.375" style="2" customWidth="1"/>
    <col min="6" max="6" width="14.375" style="2" customWidth="1"/>
    <col min="7" max="7" width="11.5" style="2" customWidth="1"/>
    <col min="8" max="8" width="18.625" style="2" customWidth="1"/>
    <col min="9" max="9" width="13.375" style="2" customWidth="1"/>
    <col min="10" max="10" width="13.25" style="2" customWidth="1"/>
    <col min="11" max="16384" width="9" style="2"/>
  </cols>
  <sheetData>
    <row r="1" ht="33.95" customHeight="1" spans="1:10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</row>
    <row r="2" ht="39" customHeight="1" spans="1:10">
      <c r="A2" s="4" t="s">
        <v>2</v>
      </c>
      <c r="B2" s="5" t="s">
        <v>3</v>
      </c>
      <c r="C2" s="4" t="s">
        <v>4</v>
      </c>
      <c r="D2" s="6" t="s">
        <v>32</v>
      </c>
      <c r="E2" s="7"/>
      <c r="F2" s="8"/>
      <c r="G2" s="7" t="s">
        <v>33</v>
      </c>
      <c r="H2" s="7"/>
      <c r="I2" s="7"/>
      <c r="J2" s="8"/>
    </row>
    <row r="3" s="1" customFormat="1" ht="57.95" customHeight="1" spans="1:10">
      <c r="A3" s="4"/>
      <c r="B3" s="9"/>
      <c r="C3" s="4"/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36</v>
      </c>
      <c r="J3" s="4" t="s">
        <v>30</v>
      </c>
    </row>
    <row r="4" ht="24" customHeight="1" spans="1:10">
      <c r="A4" s="10" t="s">
        <v>13</v>
      </c>
      <c r="B4" s="10">
        <v>114</v>
      </c>
      <c r="C4" s="11">
        <v>71</v>
      </c>
      <c r="D4" s="11">
        <v>33.8</v>
      </c>
      <c r="E4" s="12">
        <v>1</v>
      </c>
      <c r="F4" s="13">
        <f>D4/208.9</f>
        <v>0.161799904260412</v>
      </c>
      <c r="G4" s="31">
        <v>13.87</v>
      </c>
      <c r="H4" s="14">
        <v>1</v>
      </c>
      <c r="I4" s="13">
        <f>G4/208.9</f>
        <v>0.0663954044997606</v>
      </c>
      <c r="J4" s="13">
        <f>G4/8872</f>
        <v>0.00156334535617674</v>
      </c>
    </row>
    <row r="5" ht="24" customHeight="1" spans="1:10">
      <c r="A5" s="15" t="s">
        <v>14</v>
      </c>
      <c r="B5" s="16">
        <v>41</v>
      </c>
      <c r="C5" s="17">
        <v>17</v>
      </c>
      <c r="D5" s="18">
        <v>12.15</v>
      </c>
      <c r="E5" s="19">
        <f>D5/33.8</f>
        <v>0.359467455621302</v>
      </c>
      <c r="F5" s="19">
        <v>0.249613380231467</v>
      </c>
      <c r="G5" s="16">
        <v>5.2</v>
      </c>
      <c r="H5" s="19">
        <f>G5/13.87</f>
        <v>0.374909877433309</v>
      </c>
      <c r="I5" s="19">
        <v>0.106830417876842</v>
      </c>
      <c r="J5" s="19">
        <f t="shared" ref="J5:J18" si="0">G5/8872</f>
        <v>0.000586113615870153</v>
      </c>
    </row>
    <row r="6" ht="24" customHeight="1" spans="1:10">
      <c r="A6" s="15" t="s">
        <v>15</v>
      </c>
      <c r="B6" s="16">
        <v>12</v>
      </c>
      <c r="C6" s="17">
        <v>3</v>
      </c>
      <c r="D6" s="18">
        <v>1.53</v>
      </c>
      <c r="E6" s="19">
        <f t="shared" ref="E6:E18" si="1">D6/33.8</f>
        <v>0.0452662721893491</v>
      </c>
      <c r="F6" s="19">
        <v>0.042540617031445</v>
      </c>
      <c r="G6" s="16">
        <v>0.83</v>
      </c>
      <c r="H6" s="19">
        <f t="shared" ref="H6:H18" si="2">G6/13.87</f>
        <v>0.0598413842826244</v>
      </c>
      <c r="I6" s="19">
        <v>0.0230775896314375</v>
      </c>
      <c r="J6" s="19">
        <f t="shared" si="0"/>
        <v>9.35527502254283e-5</v>
      </c>
    </row>
    <row r="7" ht="24" customHeight="1" spans="1:10">
      <c r="A7" s="15" t="s">
        <v>16</v>
      </c>
      <c r="B7" s="16">
        <v>17</v>
      </c>
      <c r="C7" s="17">
        <v>17</v>
      </c>
      <c r="D7" s="18">
        <v>10.6</v>
      </c>
      <c r="E7" s="19">
        <f t="shared" si="1"/>
        <v>0.313609467455621</v>
      </c>
      <c r="F7" s="19">
        <v>0.255138979669837</v>
      </c>
      <c r="G7" s="16">
        <v>3.5</v>
      </c>
      <c r="H7" s="19">
        <f t="shared" si="2"/>
        <v>0.252343186733958</v>
      </c>
      <c r="I7" s="19">
        <v>0.0842440027211727</v>
      </c>
      <c r="J7" s="19">
        <f t="shared" si="0"/>
        <v>0.000394499549143372</v>
      </c>
    </row>
    <row r="8" ht="24" customHeight="1" spans="1:10">
      <c r="A8" s="15" t="s">
        <v>17</v>
      </c>
      <c r="B8" s="16">
        <v>2</v>
      </c>
      <c r="C8" s="17">
        <v>2</v>
      </c>
      <c r="D8" s="18">
        <v>1.02</v>
      </c>
      <c r="E8" s="19">
        <f t="shared" si="1"/>
        <v>0.0301775147928994</v>
      </c>
      <c r="F8" s="19">
        <v>0.105860168705209</v>
      </c>
      <c r="G8" s="16">
        <v>0.24</v>
      </c>
      <c r="H8" s="19">
        <f t="shared" si="2"/>
        <v>0.0173035328046143</v>
      </c>
      <c r="I8" s="19">
        <v>0.0249082749894609</v>
      </c>
      <c r="J8" s="19">
        <f t="shared" si="0"/>
        <v>2.70513976555455e-5</v>
      </c>
    </row>
    <row r="9" ht="24" customHeight="1" spans="1:10">
      <c r="A9" s="20" t="s">
        <v>18</v>
      </c>
      <c r="B9" s="16">
        <v>5</v>
      </c>
      <c r="C9" s="21">
        <v>2</v>
      </c>
      <c r="D9" s="18">
        <v>1.41</v>
      </c>
      <c r="E9" s="19">
        <f t="shared" si="1"/>
        <v>0.0417159763313609</v>
      </c>
      <c r="F9" s="19">
        <v>0.204867854182841</v>
      </c>
      <c r="G9" s="16">
        <v>0.61</v>
      </c>
      <c r="H9" s="19">
        <f t="shared" si="2"/>
        <v>0.0439798125450613</v>
      </c>
      <c r="I9" s="19">
        <v>0.0886307737954133</v>
      </c>
      <c r="J9" s="19">
        <f t="shared" si="0"/>
        <v>6.87556357078449e-5</v>
      </c>
    </row>
    <row r="10" ht="24" customHeight="1" spans="1:10">
      <c r="A10" s="15" t="s">
        <v>19</v>
      </c>
      <c r="B10" s="16">
        <v>4</v>
      </c>
      <c r="C10" s="17">
        <v>0</v>
      </c>
      <c r="D10" s="18">
        <v>0</v>
      </c>
      <c r="E10" s="19">
        <f t="shared" si="1"/>
        <v>0</v>
      </c>
      <c r="F10" s="19">
        <v>0</v>
      </c>
      <c r="G10" s="16">
        <v>0.06</v>
      </c>
      <c r="H10" s="19">
        <f t="shared" si="2"/>
        <v>0.00432588320115357</v>
      </c>
      <c r="I10" s="19">
        <v>0.0195911968536913</v>
      </c>
      <c r="J10" s="19">
        <f t="shared" si="0"/>
        <v>6.76284941388638e-6</v>
      </c>
    </row>
    <row r="11" ht="24" customHeight="1" spans="1:10">
      <c r="A11" s="15" t="s">
        <v>20</v>
      </c>
      <c r="B11" s="16">
        <v>2</v>
      </c>
      <c r="C11" s="17">
        <v>2</v>
      </c>
      <c r="D11" s="18">
        <v>0.64</v>
      </c>
      <c r="E11" s="19">
        <f t="shared" si="1"/>
        <v>0.0189349112426036</v>
      </c>
      <c r="F11" s="19">
        <v>0.114752986526165</v>
      </c>
      <c r="G11" s="16">
        <v>0.4</v>
      </c>
      <c r="H11" s="19">
        <f t="shared" si="2"/>
        <v>0.0288392213410238</v>
      </c>
      <c r="I11" s="19">
        <v>0.0717206165788532</v>
      </c>
      <c r="J11" s="19">
        <f t="shared" si="0"/>
        <v>4.50856627592426e-5</v>
      </c>
    </row>
    <row r="12" ht="24" customHeight="1" spans="1:10">
      <c r="A12" s="15" t="s">
        <v>21</v>
      </c>
      <c r="B12" s="16">
        <v>2</v>
      </c>
      <c r="C12" s="17">
        <v>1</v>
      </c>
      <c r="D12" s="18">
        <v>0.3</v>
      </c>
      <c r="E12" s="19">
        <f t="shared" si="1"/>
        <v>0.00887573964497041</v>
      </c>
      <c r="F12" s="19">
        <v>0.0526752122344694</v>
      </c>
      <c r="G12" s="16">
        <v>0.13</v>
      </c>
      <c r="H12" s="19">
        <f t="shared" si="2"/>
        <v>0.00937274693583273</v>
      </c>
      <c r="I12" s="19">
        <v>0.0228259253016034</v>
      </c>
      <c r="J12" s="19">
        <f t="shared" si="0"/>
        <v>1.46528403967538e-5</v>
      </c>
    </row>
    <row r="13" ht="24" customHeight="1" spans="1:10">
      <c r="A13" s="15" t="s">
        <v>22</v>
      </c>
      <c r="B13" s="16">
        <v>8</v>
      </c>
      <c r="C13" s="17">
        <v>8</v>
      </c>
      <c r="D13" s="18">
        <v>3.2</v>
      </c>
      <c r="E13" s="19">
        <f t="shared" si="1"/>
        <v>0.0946745562130178</v>
      </c>
      <c r="F13" s="19">
        <v>0.146328354218179</v>
      </c>
      <c r="G13" s="16">
        <v>1.91</v>
      </c>
      <c r="H13" s="19">
        <f t="shared" si="2"/>
        <v>0.137707281903389</v>
      </c>
      <c r="I13" s="19">
        <v>0.0873397364239754</v>
      </c>
      <c r="J13" s="19">
        <f t="shared" si="0"/>
        <v>0.000215284039675383</v>
      </c>
    </row>
    <row r="14" ht="24" customHeight="1" spans="1:10">
      <c r="A14" s="15" t="s">
        <v>23</v>
      </c>
      <c r="B14" s="16">
        <v>15</v>
      </c>
      <c r="C14" s="17">
        <v>15</v>
      </c>
      <c r="D14" s="18">
        <v>1.7</v>
      </c>
      <c r="E14" s="19">
        <f t="shared" si="1"/>
        <v>0.0502958579881657</v>
      </c>
      <c r="F14" s="19">
        <v>0.262934932349925</v>
      </c>
      <c r="G14" s="16">
        <v>0.63</v>
      </c>
      <c r="H14" s="19">
        <f t="shared" si="2"/>
        <v>0.0454217736121125</v>
      </c>
      <c r="I14" s="19">
        <v>0.0974405925767369</v>
      </c>
      <c r="J14" s="19">
        <f t="shared" si="0"/>
        <v>7.1009918845807e-5</v>
      </c>
    </row>
    <row r="15" ht="24" customHeight="1" spans="1:10">
      <c r="A15" s="15" t="s">
        <v>24</v>
      </c>
      <c r="B15" s="16">
        <v>1</v>
      </c>
      <c r="C15" s="17">
        <v>1</v>
      </c>
      <c r="D15" s="18">
        <v>0.34</v>
      </c>
      <c r="E15" s="19">
        <f t="shared" si="1"/>
        <v>0.0100591715976331</v>
      </c>
      <c r="F15" s="19">
        <v>0.122784655320216</v>
      </c>
      <c r="G15" s="16">
        <v>0.2</v>
      </c>
      <c r="H15" s="19">
        <f t="shared" si="2"/>
        <v>0.0144196106705119</v>
      </c>
      <c r="I15" s="19">
        <v>0.0722262678354213</v>
      </c>
      <c r="J15" s="19">
        <f t="shared" si="0"/>
        <v>2.25428313796213e-5</v>
      </c>
    </row>
    <row r="16" ht="24" customHeight="1" spans="1:10">
      <c r="A16" s="15" t="s">
        <v>25</v>
      </c>
      <c r="B16" s="16">
        <v>1</v>
      </c>
      <c r="C16" s="17">
        <v>1</v>
      </c>
      <c r="D16" s="18">
        <v>0.17</v>
      </c>
      <c r="E16" s="19">
        <f t="shared" si="1"/>
        <v>0.00502958579881657</v>
      </c>
      <c r="F16" s="19">
        <v>0.0271003471236848</v>
      </c>
      <c r="G16" s="16">
        <v>0.03</v>
      </c>
      <c r="H16" s="19">
        <f t="shared" si="2"/>
        <v>0.00216294160057678</v>
      </c>
      <c r="I16" s="19">
        <v>0.00478241419829731</v>
      </c>
      <c r="J16" s="19">
        <f t="shared" si="0"/>
        <v>3.38142470694319e-6</v>
      </c>
    </row>
    <row r="17" ht="24" customHeight="1" spans="1:10">
      <c r="A17" s="15" t="s">
        <v>26</v>
      </c>
      <c r="B17" s="16">
        <v>1</v>
      </c>
      <c r="C17" s="17">
        <v>1</v>
      </c>
      <c r="D17" s="18">
        <v>0.27</v>
      </c>
      <c r="E17" s="19">
        <f t="shared" si="1"/>
        <v>0.00798816568047337</v>
      </c>
      <c r="F17" s="19">
        <v>0.0514248609985683</v>
      </c>
      <c r="G17" s="16">
        <v>0.04</v>
      </c>
      <c r="H17" s="19">
        <f t="shared" si="2"/>
        <v>0.00288392213410238</v>
      </c>
      <c r="I17" s="19">
        <v>0.00761849792571382</v>
      </c>
      <c r="J17" s="19">
        <f t="shared" si="0"/>
        <v>4.50856627592426e-6</v>
      </c>
    </row>
    <row r="18" ht="24" customHeight="1" spans="1:10">
      <c r="A18" s="15" t="s">
        <v>27</v>
      </c>
      <c r="B18" s="16">
        <v>3</v>
      </c>
      <c r="C18" s="17">
        <v>1</v>
      </c>
      <c r="D18" s="18">
        <v>0.5</v>
      </c>
      <c r="E18" s="19">
        <f t="shared" si="1"/>
        <v>0.014792899408284</v>
      </c>
      <c r="F18" s="19">
        <v>0.102160223653963</v>
      </c>
      <c r="G18" s="16">
        <v>0.08</v>
      </c>
      <c r="H18" s="19">
        <f t="shared" si="2"/>
        <v>0.00576784426820476</v>
      </c>
      <c r="I18" s="19">
        <v>0.0163456357846341</v>
      </c>
      <c r="J18" s="19">
        <f t="shared" si="0"/>
        <v>9.01713255184851e-6</v>
      </c>
    </row>
    <row r="19" spans="1:10">
      <c r="A19" s="22" t="s">
        <v>28</v>
      </c>
      <c r="B19" s="22"/>
      <c r="C19" s="23"/>
      <c r="D19" s="23"/>
      <c r="E19" s="23"/>
      <c r="F19" s="23"/>
      <c r="G19" s="32"/>
      <c r="H19" s="32"/>
      <c r="I19" s="23"/>
      <c r="J19" s="23"/>
    </row>
    <row r="20" spans="1:10">
      <c r="A20" s="23"/>
      <c r="B20" s="23"/>
      <c r="C20" s="23"/>
      <c r="D20" s="32"/>
      <c r="E20" s="32"/>
      <c r="F20" s="32"/>
      <c r="G20" s="33"/>
      <c r="H20" s="25"/>
      <c r="I20" s="35"/>
      <c r="J20" s="23"/>
    </row>
    <row r="21" spans="4:9">
      <c r="D21" s="27"/>
      <c r="E21" s="28"/>
      <c r="F21" s="29"/>
      <c r="G21" s="34"/>
      <c r="H21" s="28"/>
      <c r="I21" s="36"/>
    </row>
    <row r="22" spans="4:9">
      <c r="D22" s="27"/>
      <c r="E22" s="28"/>
      <c r="F22" s="29"/>
      <c r="G22" s="34"/>
      <c r="H22" s="28"/>
      <c r="I22" s="36"/>
    </row>
    <row r="23" spans="4:9">
      <c r="D23" s="27"/>
      <c r="E23" s="28"/>
      <c r="F23" s="29"/>
      <c r="G23" s="34"/>
      <c r="H23" s="28"/>
      <c r="I23" s="36"/>
    </row>
    <row r="24" spans="4:9">
      <c r="D24" s="27"/>
      <c r="E24" s="28"/>
      <c r="F24" s="29"/>
      <c r="G24" s="34"/>
      <c r="H24" s="28"/>
      <c r="I24" s="36"/>
    </row>
    <row r="25" spans="4:9">
      <c r="D25" s="27"/>
      <c r="E25" s="28"/>
      <c r="F25" s="29"/>
      <c r="G25" s="34"/>
      <c r="H25" s="28"/>
      <c r="I25" s="36"/>
    </row>
    <row r="26" spans="4:9">
      <c r="D26" s="27"/>
      <c r="E26" s="28"/>
      <c r="F26" s="29"/>
      <c r="G26" s="34"/>
      <c r="H26" s="28"/>
      <c r="I26" s="36"/>
    </row>
    <row r="27" spans="4:9">
      <c r="D27" s="27"/>
      <c r="E27" s="28"/>
      <c r="F27" s="29"/>
      <c r="G27" s="34"/>
      <c r="H27" s="28"/>
      <c r="I27" s="36"/>
    </row>
    <row r="28" spans="4:9">
      <c r="D28" s="27"/>
      <c r="E28" s="28"/>
      <c r="F28" s="29"/>
      <c r="G28" s="34"/>
      <c r="H28" s="28"/>
      <c r="I28" s="36"/>
    </row>
    <row r="29" spans="4:9">
      <c r="D29" s="27"/>
      <c r="E29" s="28"/>
      <c r="F29" s="29"/>
      <c r="G29" s="34"/>
      <c r="H29" s="28"/>
      <c r="I29" s="36"/>
    </row>
    <row r="30" spans="4:9">
      <c r="D30" s="27"/>
      <c r="E30" s="28"/>
      <c r="F30" s="29"/>
      <c r="G30" s="34"/>
      <c r="H30" s="28"/>
      <c r="I30" s="36"/>
    </row>
    <row r="31" spans="4:9">
      <c r="D31" s="27"/>
      <c r="E31" s="28"/>
      <c r="F31" s="29"/>
      <c r="G31" s="34"/>
      <c r="H31" s="28"/>
      <c r="I31" s="36"/>
    </row>
    <row r="32" spans="4:9">
      <c r="D32" s="27"/>
      <c r="E32" s="28"/>
      <c r="F32" s="29"/>
      <c r="G32" s="34"/>
      <c r="H32" s="28"/>
      <c r="I32" s="36"/>
    </row>
    <row r="33" spans="4:9">
      <c r="D33" s="27"/>
      <c r="E33" s="28"/>
      <c r="F33" s="29"/>
      <c r="G33" s="34"/>
      <c r="H33" s="28"/>
      <c r="I33" s="36"/>
    </row>
    <row r="34" spans="4:8">
      <c r="D34" s="27"/>
      <c r="E34" s="28"/>
      <c r="F34" s="29"/>
      <c r="G34" s="30"/>
      <c r="H34" s="30"/>
    </row>
    <row r="35" spans="4:6">
      <c r="D35" s="27"/>
      <c r="E35" s="30"/>
      <c r="F35" s="30"/>
    </row>
  </sheetData>
  <mergeCells count="7">
    <mergeCell ref="A1:J1"/>
    <mergeCell ref="D2:F2"/>
    <mergeCell ref="G2:J2"/>
    <mergeCell ref="A19:B19"/>
    <mergeCell ref="A2:A3"/>
    <mergeCell ref="B2:B3"/>
    <mergeCell ref="C2:C3"/>
  </mergeCells>
  <printOptions horizontalCentered="1"/>
  <pageMargins left="0.393055555555556" right="0.393055555555556" top="0.393055555555556" bottom="0.393055555555556" header="0.5" footer="0.5"/>
  <pageSetup paperSize="9" firstPageNumber="20" orientation="landscape" useFirstPageNumber="1" horizontalDpi="600"/>
  <headerFooter>
    <oddFooter>&amp;C&amp;12—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view="pageBreakPreview" zoomScaleNormal="100" zoomScaleSheetLayoutView="100" workbookViewId="0">
      <selection activeCell="F7" sqref="F7"/>
    </sheetView>
  </sheetViews>
  <sheetFormatPr defaultColWidth="9" defaultRowHeight="18.75"/>
  <cols>
    <col min="1" max="1" width="10.625" style="2" customWidth="1"/>
    <col min="2" max="2" width="10.875" style="2" customWidth="1"/>
    <col min="3" max="3" width="11.5" style="2" customWidth="1"/>
    <col min="4" max="4" width="11.375" style="2" customWidth="1"/>
    <col min="5" max="5" width="16.625" style="2" customWidth="1"/>
    <col min="6" max="6" width="13.875" style="2" customWidth="1"/>
    <col min="7" max="7" width="11.5" style="2" customWidth="1"/>
    <col min="8" max="8" width="19" style="2" customWidth="1"/>
    <col min="9" max="9" width="14.625" style="2" customWidth="1"/>
    <col min="10" max="10" width="13.25" style="2" customWidth="1"/>
    <col min="11" max="16384" width="9" style="2"/>
  </cols>
  <sheetData>
    <row r="1" ht="33.95" customHeight="1" spans="1:10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</row>
    <row r="2" ht="39" customHeight="1" spans="1:10">
      <c r="A2" s="4" t="s">
        <v>2</v>
      </c>
      <c r="B2" s="5" t="s">
        <v>3</v>
      </c>
      <c r="C2" s="4" t="s">
        <v>4</v>
      </c>
      <c r="D2" s="6" t="s">
        <v>32</v>
      </c>
      <c r="E2" s="7"/>
      <c r="F2" s="8"/>
      <c r="G2" s="7" t="s">
        <v>40</v>
      </c>
      <c r="H2" s="7"/>
      <c r="I2" s="7"/>
      <c r="J2" s="8"/>
    </row>
    <row r="3" s="1" customFormat="1" ht="56.1" customHeight="1" spans="1:10">
      <c r="A3" s="4"/>
      <c r="B3" s="9"/>
      <c r="C3" s="4"/>
      <c r="D3" s="4" t="s">
        <v>41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36</v>
      </c>
      <c r="J3" s="4" t="s">
        <v>30</v>
      </c>
    </row>
    <row r="4" ht="24" customHeight="1" spans="1:10">
      <c r="A4" s="10" t="s">
        <v>13</v>
      </c>
      <c r="B4" s="10">
        <v>106</v>
      </c>
      <c r="C4" s="11">
        <v>61</v>
      </c>
      <c r="D4" s="11">
        <v>37.85</v>
      </c>
      <c r="E4" s="12">
        <v>1</v>
      </c>
      <c r="F4" s="13">
        <f>D4/1213.7</f>
        <v>0.0311856307159924</v>
      </c>
      <c r="G4" s="11">
        <v>32.9</v>
      </c>
      <c r="H4" s="14">
        <v>1</v>
      </c>
      <c r="I4" s="13">
        <f>G4/1213.7</f>
        <v>0.0271071928812721</v>
      </c>
      <c r="J4" s="13">
        <f>G4/8872</f>
        <v>0.0037082957619477</v>
      </c>
    </row>
    <row r="5" ht="24" customHeight="1" spans="1:10">
      <c r="A5" s="15" t="s">
        <v>14</v>
      </c>
      <c r="B5" s="16">
        <v>43</v>
      </c>
      <c r="C5" s="17">
        <v>20</v>
      </c>
      <c r="D5" s="18">
        <v>25.4</v>
      </c>
      <c r="E5" s="19">
        <f>D5/37.85</f>
        <v>0.67107001321004</v>
      </c>
      <c r="F5" s="19">
        <v>0.0876426854043843</v>
      </c>
      <c r="G5" s="18">
        <v>21.8</v>
      </c>
      <c r="H5" s="19">
        <f>G5/32.9</f>
        <v>0.662613981762918</v>
      </c>
      <c r="I5" s="19">
        <v>0.0752208874730543</v>
      </c>
      <c r="J5" s="19">
        <f t="shared" ref="J5:J18" si="0">G5/8872</f>
        <v>0.00245716862037872</v>
      </c>
    </row>
    <row r="6" ht="24" customHeight="1" spans="1:10">
      <c r="A6" s="15" t="s">
        <v>15</v>
      </c>
      <c r="B6" s="16">
        <v>12</v>
      </c>
      <c r="C6" s="17">
        <v>3</v>
      </c>
      <c r="D6" s="18">
        <v>1.51</v>
      </c>
      <c r="E6" s="19">
        <f t="shared" ref="E6:E18" si="1">D6/37.85</f>
        <v>0.039894319682959</v>
      </c>
      <c r="F6" s="19">
        <v>0.00732535342926957</v>
      </c>
      <c r="G6" s="18">
        <v>1.51</v>
      </c>
      <c r="H6" s="19">
        <f t="shared" ref="H6:H18" si="2">G6/32.9</f>
        <v>0.0458966565349544</v>
      </c>
      <c r="I6" s="19">
        <v>0.00732535342926957</v>
      </c>
      <c r="J6" s="19">
        <f t="shared" si="0"/>
        <v>0.000170198376916141</v>
      </c>
    </row>
    <row r="7" ht="24" customHeight="1" spans="1:10">
      <c r="A7" s="15" t="s">
        <v>16</v>
      </c>
      <c r="B7" s="16">
        <v>15</v>
      </c>
      <c r="C7" s="17">
        <v>15</v>
      </c>
      <c r="D7" s="18">
        <v>6.1</v>
      </c>
      <c r="E7" s="19">
        <f t="shared" si="1"/>
        <v>0.16116248348745</v>
      </c>
      <c r="F7" s="19">
        <v>0.024016589904556</v>
      </c>
      <c r="G7" s="18">
        <v>5.86</v>
      </c>
      <c r="H7" s="19">
        <f t="shared" si="2"/>
        <v>0.178115501519757</v>
      </c>
      <c r="I7" s="19">
        <v>0.0230716748919177</v>
      </c>
      <c r="J7" s="19">
        <f t="shared" si="0"/>
        <v>0.000660504959422904</v>
      </c>
    </row>
    <row r="8" ht="24" customHeight="1" spans="1:10">
      <c r="A8" s="15" t="s">
        <v>17</v>
      </c>
      <c r="B8" s="16">
        <v>2</v>
      </c>
      <c r="C8" s="17">
        <v>1</v>
      </c>
      <c r="D8" s="18">
        <v>0.4</v>
      </c>
      <c r="E8" s="19">
        <f t="shared" si="1"/>
        <v>0.0105680317040951</v>
      </c>
      <c r="F8" s="19">
        <v>0.00680696079061204</v>
      </c>
      <c r="G8" s="18">
        <v>0.4</v>
      </c>
      <c r="H8" s="19">
        <f t="shared" si="2"/>
        <v>0.0121580547112462</v>
      </c>
      <c r="I8" s="19">
        <v>0.00680696079061204</v>
      </c>
      <c r="J8" s="19">
        <f t="shared" si="0"/>
        <v>4.50856627592426e-5</v>
      </c>
    </row>
    <row r="9" ht="24" customHeight="1" spans="1:10">
      <c r="A9" s="20" t="s">
        <v>18</v>
      </c>
      <c r="B9" s="16">
        <v>4</v>
      </c>
      <c r="C9" s="21">
        <v>3</v>
      </c>
      <c r="D9" s="18">
        <v>0.81</v>
      </c>
      <c r="E9" s="19">
        <f t="shared" si="1"/>
        <v>0.0214002642007926</v>
      </c>
      <c r="F9" s="19">
        <v>0.0208031586264216</v>
      </c>
      <c r="G9" s="18">
        <v>0.44</v>
      </c>
      <c r="H9" s="19">
        <f t="shared" si="2"/>
        <v>0.0133738601823708</v>
      </c>
      <c r="I9" s="19">
        <v>0.0113004812291673</v>
      </c>
      <c r="J9" s="19">
        <f t="shared" si="0"/>
        <v>4.95942290351668e-5</v>
      </c>
    </row>
    <row r="10" ht="24" customHeight="1" spans="1:10">
      <c r="A10" s="15" t="s">
        <v>19</v>
      </c>
      <c r="B10" s="16">
        <v>2</v>
      </c>
      <c r="C10" s="17">
        <v>0</v>
      </c>
      <c r="D10" s="18">
        <v>0</v>
      </c>
      <c r="E10" s="19">
        <f t="shared" si="1"/>
        <v>0</v>
      </c>
      <c r="F10" s="19">
        <v>0</v>
      </c>
      <c r="G10" s="18">
        <v>0</v>
      </c>
      <c r="H10" s="19">
        <f t="shared" si="2"/>
        <v>0</v>
      </c>
      <c r="I10" s="19">
        <v>0</v>
      </c>
      <c r="J10" s="19">
        <f t="shared" si="0"/>
        <v>0</v>
      </c>
    </row>
    <row r="11" ht="24" customHeight="1" spans="1:10">
      <c r="A11" s="15" t="s">
        <v>20</v>
      </c>
      <c r="B11" s="16">
        <v>3</v>
      </c>
      <c r="C11" s="17">
        <v>0</v>
      </c>
      <c r="D11" s="18">
        <v>0</v>
      </c>
      <c r="E11" s="19">
        <f t="shared" si="1"/>
        <v>0</v>
      </c>
      <c r="F11" s="19">
        <v>0</v>
      </c>
      <c r="G11" s="18">
        <v>0</v>
      </c>
      <c r="H11" s="19">
        <f t="shared" si="2"/>
        <v>0</v>
      </c>
      <c r="I11" s="19">
        <v>0</v>
      </c>
      <c r="J11" s="19">
        <f t="shared" si="0"/>
        <v>0</v>
      </c>
    </row>
    <row r="12" ht="24" customHeight="1" spans="1:10">
      <c r="A12" s="15" t="s">
        <v>21</v>
      </c>
      <c r="B12" s="16">
        <v>3</v>
      </c>
      <c r="C12" s="17">
        <v>1</v>
      </c>
      <c r="D12" s="18">
        <v>0.2</v>
      </c>
      <c r="E12" s="19">
        <f t="shared" si="1"/>
        <v>0.00528401585204756</v>
      </c>
      <c r="F12" s="19">
        <v>0.00629120931026776</v>
      </c>
      <c r="G12" s="18">
        <v>0.18</v>
      </c>
      <c r="H12" s="19">
        <f t="shared" si="2"/>
        <v>0.00547112462006079</v>
      </c>
      <c r="I12" s="19">
        <v>0.00566208837924098</v>
      </c>
      <c r="J12" s="19">
        <f t="shared" si="0"/>
        <v>2.02885482416592e-5</v>
      </c>
    </row>
    <row r="13" ht="24" customHeight="1" spans="1:10">
      <c r="A13" s="15" t="s">
        <v>22</v>
      </c>
      <c r="B13" s="16">
        <v>6</v>
      </c>
      <c r="C13" s="17">
        <v>6</v>
      </c>
      <c r="D13" s="18">
        <v>1.1</v>
      </c>
      <c r="E13" s="19">
        <f t="shared" si="1"/>
        <v>0.0290620871862616</v>
      </c>
      <c r="F13" s="19">
        <v>0.00877211943351845</v>
      </c>
      <c r="G13" s="18">
        <v>0.85</v>
      </c>
      <c r="H13" s="19">
        <f t="shared" si="2"/>
        <v>0.0258358662613982</v>
      </c>
      <c r="I13" s="19">
        <v>0.00677845592590062</v>
      </c>
      <c r="J13" s="19">
        <f t="shared" si="0"/>
        <v>9.58070333633904e-5</v>
      </c>
    </row>
    <row r="14" ht="24" customHeight="1" spans="1:10">
      <c r="A14" s="15" t="s">
        <v>23</v>
      </c>
      <c r="B14" s="16">
        <v>9</v>
      </c>
      <c r="C14" s="17">
        <v>9</v>
      </c>
      <c r="D14" s="18">
        <v>1.4</v>
      </c>
      <c r="E14" s="19">
        <f t="shared" si="1"/>
        <v>0.0369881109643329</v>
      </c>
      <c r="F14" s="19">
        <v>0.0363678626775203</v>
      </c>
      <c r="G14" s="18">
        <v>1.17</v>
      </c>
      <c r="H14" s="19">
        <f t="shared" si="2"/>
        <v>0.0355623100303951</v>
      </c>
      <c r="I14" s="19">
        <v>0.0303931423804991</v>
      </c>
      <c r="J14" s="19">
        <f t="shared" si="0"/>
        <v>0.000131875563570784</v>
      </c>
    </row>
    <row r="15" ht="24" customHeight="1" spans="1:10">
      <c r="A15" s="15" t="s">
        <v>24</v>
      </c>
      <c r="B15" s="16">
        <v>3</v>
      </c>
      <c r="C15" s="17">
        <v>3</v>
      </c>
      <c r="D15" s="18">
        <v>0.92</v>
      </c>
      <c r="E15" s="19">
        <f t="shared" si="1"/>
        <v>0.0243064729194188</v>
      </c>
      <c r="F15" s="19">
        <v>0.0574688013057485</v>
      </c>
      <c r="G15" s="18">
        <v>0.74</v>
      </c>
      <c r="H15" s="19">
        <f t="shared" si="2"/>
        <v>0.0224924012158055</v>
      </c>
      <c r="I15" s="19">
        <v>0.0462249053981021</v>
      </c>
      <c r="J15" s="19">
        <f t="shared" si="0"/>
        <v>8.34084761045987e-5</v>
      </c>
    </row>
    <row r="16" ht="24" customHeight="1" spans="1:10">
      <c r="A16" s="15" t="s">
        <v>25</v>
      </c>
      <c r="B16" s="16">
        <v>0</v>
      </c>
      <c r="C16" s="17">
        <v>0</v>
      </c>
      <c r="D16" s="18">
        <v>0</v>
      </c>
      <c r="E16" s="19">
        <f t="shared" si="1"/>
        <v>0</v>
      </c>
      <c r="F16" s="19">
        <v>0</v>
      </c>
      <c r="G16" s="18">
        <v>0</v>
      </c>
      <c r="H16" s="19">
        <f t="shared" si="2"/>
        <v>0</v>
      </c>
      <c r="I16" s="19">
        <v>0</v>
      </c>
      <c r="J16" s="19">
        <f t="shared" si="0"/>
        <v>0</v>
      </c>
    </row>
    <row r="17" ht="24" customHeight="1" spans="1:10">
      <c r="A17" s="15" t="s">
        <v>26</v>
      </c>
      <c r="B17" s="16">
        <v>1</v>
      </c>
      <c r="C17" s="17">
        <v>0</v>
      </c>
      <c r="D17" s="18">
        <v>0</v>
      </c>
      <c r="E17" s="19">
        <f t="shared" si="1"/>
        <v>0</v>
      </c>
      <c r="F17" s="19">
        <v>0</v>
      </c>
      <c r="G17" s="18">
        <v>0</v>
      </c>
      <c r="H17" s="19">
        <f t="shared" si="2"/>
        <v>0</v>
      </c>
      <c r="I17" s="19">
        <v>0</v>
      </c>
      <c r="J17" s="19">
        <f t="shared" si="0"/>
        <v>0</v>
      </c>
    </row>
    <row r="18" ht="24" customHeight="1" spans="1:10">
      <c r="A18" s="15" t="s">
        <v>27</v>
      </c>
      <c r="B18" s="16">
        <v>3</v>
      </c>
      <c r="C18" s="17">
        <v>0</v>
      </c>
      <c r="D18" s="18">
        <v>0</v>
      </c>
      <c r="E18" s="19">
        <f t="shared" si="1"/>
        <v>0</v>
      </c>
      <c r="F18" s="19">
        <v>0</v>
      </c>
      <c r="G18" s="18">
        <v>0</v>
      </c>
      <c r="H18" s="19">
        <f t="shared" si="2"/>
        <v>0</v>
      </c>
      <c r="I18" s="19">
        <v>0</v>
      </c>
      <c r="J18" s="19">
        <f t="shared" si="0"/>
        <v>0</v>
      </c>
    </row>
    <row r="19" spans="1:10">
      <c r="A19" s="22" t="s">
        <v>28</v>
      </c>
      <c r="B19" s="22"/>
      <c r="C19" s="23"/>
      <c r="D19" s="23"/>
      <c r="E19" s="23"/>
      <c r="F19" s="23"/>
      <c r="G19" s="23"/>
      <c r="H19" s="23"/>
      <c r="I19" s="23"/>
      <c r="J19" s="23"/>
    </row>
    <row r="20" spans="1:10">
      <c r="A20" s="23"/>
      <c r="B20" s="23"/>
      <c r="C20" s="23"/>
      <c r="D20" s="24"/>
      <c r="E20" s="25"/>
      <c r="F20" s="26"/>
      <c r="G20" s="24"/>
      <c r="H20" s="25"/>
      <c r="I20" s="26"/>
      <c r="J20" s="23"/>
    </row>
    <row r="21" spans="1:10">
      <c r="A21" s="23"/>
      <c r="B21" s="23"/>
      <c r="C21" s="23"/>
      <c r="D21" s="24"/>
      <c r="E21" s="25"/>
      <c r="F21" s="26"/>
      <c r="G21" s="24"/>
      <c r="H21" s="25"/>
      <c r="I21" s="26"/>
      <c r="J21" s="23"/>
    </row>
    <row r="22" spans="4:9">
      <c r="D22" s="27"/>
      <c r="E22" s="28"/>
      <c r="F22" s="29"/>
      <c r="G22" s="27"/>
      <c r="H22" s="28"/>
      <c r="I22" s="29"/>
    </row>
    <row r="23" spans="4:9">
      <c r="D23" s="27"/>
      <c r="E23" s="28"/>
      <c r="F23" s="29"/>
      <c r="G23" s="27"/>
      <c r="H23" s="28"/>
      <c r="I23" s="29"/>
    </row>
    <row r="24" spans="4:9">
      <c r="D24" s="27"/>
      <c r="E24" s="28"/>
      <c r="F24" s="29"/>
      <c r="G24" s="27"/>
      <c r="H24" s="28"/>
      <c r="I24" s="29"/>
    </row>
    <row r="25" spans="4:9">
      <c r="D25" s="27"/>
      <c r="E25" s="28"/>
      <c r="F25" s="29"/>
      <c r="G25" s="27"/>
      <c r="H25" s="28"/>
      <c r="I25" s="29"/>
    </row>
    <row r="26" spans="4:9">
      <c r="D26" s="27"/>
      <c r="E26" s="28"/>
      <c r="F26" s="29"/>
      <c r="G26" s="27"/>
      <c r="H26" s="28"/>
      <c r="I26" s="29"/>
    </row>
    <row r="27" spans="4:9">
      <c r="D27" s="27"/>
      <c r="E27" s="28"/>
      <c r="F27" s="29"/>
      <c r="G27" s="27"/>
      <c r="H27" s="28"/>
      <c r="I27" s="29"/>
    </row>
    <row r="28" spans="4:9">
      <c r="D28" s="27"/>
      <c r="E28" s="28"/>
      <c r="F28" s="29"/>
      <c r="G28" s="27"/>
      <c r="H28" s="28"/>
      <c r="I28" s="29"/>
    </row>
    <row r="29" spans="4:9">
      <c r="D29" s="27"/>
      <c r="E29" s="28"/>
      <c r="F29" s="29"/>
      <c r="G29" s="27"/>
      <c r="H29" s="28"/>
      <c r="I29" s="29"/>
    </row>
    <row r="30" spans="4:9">
      <c r="D30" s="27"/>
      <c r="E30" s="28"/>
      <c r="F30" s="29"/>
      <c r="G30" s="27"/>
      <c r="H30" s="28"/>
      <c r="I30" s="29"/>
    </row>
    <row r="31" spans="4:9">
      <c r="D31" s="27"/>
      <c r="E31" s="28"/>
      <c r="F31" s="29"/>
      <c r="G31" s="27"/>
      <c r="H31" s="28"/>
      <c r="I31" s="29"/>
    </row>
    <row r="32" spans="4:9">
      <c r="D32" s="27"/>
      <c r="E32" s="28"/>
      <c r="F32" s="29"/>
      <c r="G32" s="27"/>
      <c r="H32" s="28"/>
      <c r="I32" s="29"/>
    </row>
    <row r="33" spans="4:9">
      <c r="D33" s="27"/>
      <c r="E33" s="28"/>
      <c r="F33" s="29"/>
      <c r="G33" s="27"/>
      <c r="H33" s="28"/>
      <c r="I33" s="29"/>
    </row>
    <row r="34" spans="4:9">
      <c r="D34" s="30"/>
      <c r="E34" s="30"/>
      <c r="F34" s="30"/>
      <c r="G34" s="27"/>
      <c r="H34" s="28"/>
      <c r="I34" s="29"/>
    </row>
    <row r="35" spans="7:9">
      <c r="G35" s="27"/>
      <c r="H35" s="30"/>
      <c r="I35" s="30"/>
    </row>
    <row r="36" spans="7:9">
      <c r="G36" s="30"/>
      <c r="H36" s="30"/>
      <c r="I36" s="30"/>
    </row>
    <row r="37" spans="7:9">
      <c r="G37" s="30"/>
      <c r="H37" s="30"/>
      <c r="I37" s="30"/>
    </row>
  </sheetData>
  <mergeCells count="7">
    <mergeCell ref="A1:J1"/>
    <mergeCell ref="D2:F2"/>
    <mergeCell ref="G2:J2"/>
    <mergeCell ref="A19:B19"/>
    <mergeCell ref="A2:A3"/>
    <mergeCell ref="B2:B3"/>
    <mergeCell ref="C2:C3"/>
  </mergeCells>
  <printOptions horizontalCentered="1"/>
  <pageMargins left="0.393055555555556" right="0.393055555555556" top="0.393055555555556" bottom="0.393055555555556" header="0.5" footer="0.5"/>
  <pageSetup paperSize="9" firstPageNumber="21" orientation="landscape" useFirstPageNumber="1" horizontalDpi="600"/>
  <headerFooter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批发业</vt:lpstr>
      <vt:lpstr>零售业</vt:lpstr>
      <vt:lpstr>住宿业</vt:lpstr>
      <vt:lpstr>餐饮业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陈燕</cp:lastModifiedBy>
  <dcterms:created xsi:type="dcterms:W3CDTF">2019-11-29T02:52:00Z</dcterms:created>
  <dcterms:modified xsi:type="dcterms:W3CDTF">2020-03-03T09:14:28Z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